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ExcelDen Folder\Farihat\Project 30\"/>
    </mc:Choice>
  </mc:AlternateContent>
  <xr:revisionPtr revIDLastSave="0" documentId="13_ncr:1_{FAACEFA7-170D-47CC-BC11-44B4BB0EE685}" xr6:coauthVersionLast="47" xr6:coauthVersionMax="47" xr10:uidLastSave="{00000000-0000-0000-0000-000000000000}"/>
  <bookViews>
    <workbookView xWindow="-120" yWindow="-120" windowWidth="29040" windowHeight="15840" tabRatio="984" activeTab="5" xr2:uid="{00000000-000D-0000-FFFF-FFFF00000000}"/>
  </bookViews>
  <sheets>
    <sheet name="Dataset" sheetId="9" r:id="rId1"/>
    <sheet name="Custom" sheetId="24" r:id="rId2"/>
    <sheet name="CUMIPMT" sheetId="23" r:id="rId3"/>
    <sheet name="IPMT" sheetId="25" r:id="rId4"/>
    <sheet name="PMT" sheetId="26" r:id="rId5"/>
    <sheet name="Summary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5" l="1"/>
  <c r="C10" i="22"/>
  <c r="C9" i="22"/>
  <c r="D8" i="24"/>
  <c r="D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C10" i="25"/>
  <c r="C11" i="25"/>
  <c r="C12" i="25"/>
  <c r="C13" i="25"/>
  <c r="C14" i="25"/>
  <c r="C15" i="25"/>
  <c r="C16" i="25"/>
  <c r="C17" i="25"/>
  <c r="C18" i="25"/>
  <c r="C19" i="25"/>
  <c r="C20" i="25"/>
  <c r="D11" i="26"/>
  <c r="D10" i="26"/>
  <c r="D9" i="26"/>
  <c r="D8" i="26"/>
  <c r="C9" i="25"/>
  <c r="E10" i="23"/>
  <c r="E11" i="23"/>
  <c r="E12" i="23"/>
  <c r="E13" i="23"/>
  <c r="E14" i="23"/>
  <c r="E15" i="23"/>
  <c r="E9" i="23"/>
  <c r="D10" i="22"/>
  <c r="D9" i="22"/>
  <c r="C10" i="23" l="1"/>
  <c r="D9" i="23"/>
  <c r="D10" i="23" s="1"/>
  <c r="D11" i="23" s="1"/>
  <c r="D12" i="23" s="1"/>
  <c r="D13" i="23" s="1"/>
  <c r="D14" i="23" s="1"/>
  <c r="D15" i="23" s="1"/>
  <c r="C11" i="23" l="1"/>
  <c r="C12" i="23" l="1"/>
  <c r="C13" i="23" l="1"/>
  <c r="I17" i="23" l="1"/>
  <c r="C14" i="23"/>
  <c r="C15" i="23" l="1"/>
  <c r="D17" i="23" s="1"/>
</calcChain>
</file>

<file path=xl/sharedStrings.xml><?xml version="1.0" encoding="utf-8"?>
<sst xmlns="http://schemas.openxmlformats.org/spreadsheetml/2006/main" count="86" uniqueCount="23">
  <si>
    <t>Calculating Home Loan Interest</t>
  </si>
  <si>
    <t>Loan Amount</t>
  </si>
  <si>
    <t>Interest Rate</t>
  </si>
  <si>
    <t>Compound Period Per Year</t>
  </si>
  <si>
    <t>Year</t>
  </si>
  <si>
    <t>Start</t>
  </si>
  <si>
    <t>End</t>
  </si>
  <si>
    <t>Interest</t>
  </si>
  <si>
    <t>Total Interest</t>
  </si>
  <si>
    <t>Period (Year)</t>
  </si>
  <si>
    <t>Month Factor</t>
  </si>
  <si>
    <t>Period</t>
  </si>
  <si>
    <t>Payments Per Year</t>
  </si>
  <si>
    <t>Payments Each Period</t>
  </si>
  <si>
    <t>Sum of Payments</t>
  </si>
  <si>
    <t>Total Payment Number</t>
  </si>
  <si>
    <t>Interest Cost</t>
  </si>
  <si>
    <t>Method</t>
  </si>
  <si>
    <t>Outcome</t>
  </si>
  <si>
    <t>Formula</t>
  </si>
  <si>
    <t>Custom Formula</t>
  </si>
  <si>
    <t>PMT Function</t>
  </si>
  <si>
    <t>Practice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</si>
</sst>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4" fontId="0" fillId="0" borderId="5" xfId="2" applyNumberFormat="1" applyFont="1" applyBorder="1" applyAlignment="1">
      <alignment vertical="center"/>
    </xf>
    <xf numFmtId="9" fontId="0" fillId="0" borderId="5" xfId="2" applyNumberFormat="1" applyFont="1" applyBorder="1" applyAlignment="1">
      <alignment vertical="center"/>
    </xf>
    <xf numFmtId="0" fontId="0" fillId="0" borderId="5" xfId="2" applyNumberFormat="1" applyFont="1" applyBorder="1" applyAlignment="1">
      <alignment vertical="center"/>
    </xf>
    <xf numFmtId="44" fontId="0" fillId="0" borderId="5" xfId="2" applyFont="1" applyBorder="1" applyAlignment="1">
      <alignment vertical="center"/>
    </xf>
    <xf numFmtId="0" fontId="0" fillId="0" borderId="9" xfId="2" applyNumberFormat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0" fillId="0" borderId="7" xfId="2" applyFont="1" applyBorder="1" applyAlignment="1"/>
    <xf numFmtId="44" fontId="0" fillId="0" borderId="8" xfId="2" applyFont="1" applyBorder="1" applyAlignment="1"/>
    <xf numFmtId="44" fontId="0" fillId="0" borderId="7" xfId="2" applyFont="1" applyBorder="1" applyAlignment="1">
      <alignment vertical="center"/>
    </xf>
    <xf numFmtId="44" fontId="0" fillId="0" borderId="8" xfId="2" applyFont="1" applyBorder="1" applyAlignment="1">
      <alignment vertical="center"/>
    </xf>
    <xf numFmtId="0" fontId="0" fillId="0" borderId="7" xfId="2" applyNumberFormat="1" applyFont="1" applyBorder="1" applyAlignment="1">
      <alignment vertical="center"/>
    </xf>
    <xf numFmtId="0" fontId="0" fillId="0" borderId="8" xfId="2" applyNumberFormat="1" applyFont="1" applyBorder="1" applyAlignment="1">
      <alignment vertical="center"/>
    </xf>
    <xf numFmtId="44" fontId="0" fillId="0" borderId="12" xfId="2" applyFont="1" applyBorder="1" applyAlignment="1">
      <alignment vertical="center"/>
    </xf>
    <xf numFmtId="44" fontId="0" fillId="0" borderId="11" xfId="2" applyFont="1" applyBorder="1" applyAlignment="1">
      <alignment vertical="center"/>
    </xf>
    <xf numFmtId="44" fontId="0" fillId="0" borderId="10" xfId="2" applyFont="1" applyBorder="1" applyAlignment="1">
      <alignment vertical="center"/>
    </xf>
    <xf numFmtId="44" fontId="0" fillId="0" borderId="13" xfId="2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center" vertical="center"/>
    </xf>
    <xf numFmtId="44" fontId="7" fillId="0" borderId="15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 wrapText="1"/>
    </xf>
    <xf numFmtId="44" fontId="0" fillId="0" borderId="11" xfId="2" applyFont="1" applyBorder="1" applyAlignment="1">
      <alignment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E8"/>
  <sheetViews>
    <sheetView showGridLines="0" zoomScaleNormal="100" workbookViewId="0">
      <selection activeCell="D8" sqref="D8:E8"/>
    </sheetView>
  </sheetViews>
  <sheetFormatPr defaultColWidth="8.85546875" defaultRowHeight="19.899999999999999" customHeight="1" x14ac:dyDescent="0.25"/>
  <cols>
    <col min="1" max="1" width="2.7109375" style="1" customWidth="1"/>
    <col min="2" max="4" width="12.7109375" style="1" customWidth="1"/>
    <col min="5" max="5" width="16.28515625" style="1" bestFit="1" customWidth="1"/>
    <col min="6" max="8" width="10.7109375" style="1" customWidth="1"/>
    <col min="9" max="16384" width="8.85546875" style="1"/>
  </cols>
  <sheetData>
    <row r="2" spans="1:5" ht="19.899999999999999" customHeight="1" thickBot="1" x14ac:dyDescent="0.3">
      <c r="A2" s="2"/>
      <c r="B2" s="2"/>
      <c r="C2" s="2"/>
      <c r="D2" s="2"/>
    </row>
    <row r="3" spans="1:5" ht="19.899999999999999" customHeight="1" thickBot="1" x14ac:dyDescent="0.3">
      <c r="A3" s="2"/>
      <c r="B3" s="15" t="s">
        <v>0</v>
      </c>
      <c r="C3" s="16"/>
      <c r="D3" s="16"/>
      <c r="E3" s="17"/>
    </row>
    <row r="4" spans="1:5" ht="19.899999999999999" customHeight="1" thickBot="1" x14ac:dyDescent="0.3">
      <c r="A4" s="2"/>
      <c r="B4" s="4"/>
      <c r="C4" s="4"/>
      <c r="D4" s="4"/>
    </row>
    <row r="5" spans="1:5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3</v>
      </c>
    </row>
    <row r="6" spans="1:5" ht="19.899999999999999" customHeight="1" x14ac:dyDescent="0.25">
      <c r="A6" s="2"/>
      <c r="B6" s="6">
        <v>50000</v>
      </c>
      <c r="C6" s="7">
        <v>0.08</v>
      </c>
      <c r="D6" s="8">
        <v>7</v>
      </c>
      <c r="E6" s="8">
        <v>12</v>
      </c>
    </row>
    <row r="7" spans="1:5" ht="19.899999999999999" customHeight="1" thickBot="1" x14ac:dyDescent="0.3">
      <c r="C7"/>
      <c r="D7"/>
    </row>
    <row r="8" spans="1:5" ht="19.899999999999999" customHeight="1" thickBot="1" x14ac:dyDescent="0.3">
      <c r="B8" s="18" t="s">
        <v>8</v>
      </c>
      <c r="C8" s="19"/>
      <c r="D8" s="20"/>
      <c r="E8" s="21"/>
    </row>
  </sheetData>
  <mergeCells count="3">
    <mergeCell ref="B3:E3"/>
    <mergeCell ref="B8:C8"/>
    <mergeCell ref="D8:E8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2949-8CAC-4E55-A991-A6C9F53AEFAA}">
  <dimension ref="A2:J8"/>
  <sheetViews>
    <sheetView showGridLines="0" zoomScaleNormal="100" workbookViewId="0">
      <selection activeCell="D8" sqref="D8:E8"/>
    </sheetView>
  </sheetViews>
  <sheetFormatPr defaultColWidth="8.85546875" defaultRowHeight="19.899999999999999" customHeight="1" x14ac:dyDescent="0.25"/>
  <cols>
    <col min="1" max="1" width="2.7109375" style="1" customWidth="1"/>
    <col min="2" max="4" width="12.7109375" style="1" customWidth="1"/>
    <col min="5" max="5" width="16.28515625" style="1" bestFit="1" customWidth="1"/>
    <col min="6" max="6" width="10.7109375" style="1" customWidth="1"/>
    <col min="7" max="9" width="12.7109375" style="1" customWidth="1"/>
    <col min="10" max="10" width="16.28515625" style="1" bestFit="1" customWidth="1"/>
    <col min="11" max="16384" width="8.85546875" style="1"/>
  </cols>
  <sheetData>
    <row r="2" spans="1:10" ht="19.899999999999999" customHeight="1" thickBot="1" x14ac:dyDescent="0.3">
      <c r="A2" s="2"/>
      <c r="B2" s="2"/>
      <c r="C2" s="2"/>
      <c r="D2" s="2"/>
    </row>
    <row r="3" spans="1:10" ht="19.899999999999999" customHeight="1" thickBot="1" x14ac:dyDescent="0.3">
      <c r="A3" s="2"/>
      <c r="B3" s="15" t="s">
        <v>0</v>
      </c>
      <c r="C3" s="16"/>
      <c r="D3" s="16"/>
      <c r="E3" s="17"/>
      <c r="G3" s="15" t="s">
        <v>22</v>
      </c>
      <c r="H3" s="16"/>
      <c r="I3" s="16"/>
      <c r="J3" s="17"/>
    </row>
    <row r="4" spans="1:10" ht="19.899999999999999" customHeight="1" thickBot="1" x14ac:dyDescent="0.3">
      <c r="A4" s="2"/>
      <c r="B4" s="4"/>
      <c r="C4" s="4"/>
      <c r="D4" s="4"/>
      <c r="G4" s="4"/>
      <c r="H4" s="4"/>
      <c r="I4" s="4"/>
    </row>
    <row r="5" spans="1:10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3</v>
      </c>
      <c r="G5" s="5" t="s">
        <v>1</v>
      </c>
      <c r="H5" s="5" t="s">
        <v>2</v>
      </c>
      <c r="I5" s="5" t="s">
        <v>9</v>
      </c>
      <c r="J5" s="5" t="s">
        <v>3</v>
      </c>
    </row>
    <row r="6" spans="1:10" ht="19.899999999999999" customHeight="1" x14ac:dyDescent="0.25">
      <c r="A6" s="2"/>
      <c r="B6" s="6">
        <v>50000</v>
      </c>
      <c r="C6" s="7">
        <v>0.08</v>
      </c>
      <c r="D6" s="8">
        <v>7</v>
      </c>
      <c r="E6" s="8">
        <v>12</v>
      </c>
      <c r="G6" s="6">
        <v>50000</v>
      </c>
      <c r="H6" s="7">
        <v>0.08</v>
      </c>
      <c r="I6" s="8">
        <v>7</v>
      </c>
      <c r="J6" s="8">
        <v>12</v>
      </c>
    </row>
    <row r="7" spans="1:10" ht="19.899999999999999" customHeight="1" thickBot="1" x14ac:dyDescent="0.3">
      <c r="B7"/>
      <c r="C7"/>
      <c r="D7"/>
      <c r="E7"/>
      <c r="G7"/>
      <c r="H7"/>
      <c r="I7"/>
      <c r="J7"/>
    </row>
    <row r="8" spans="1:10" ht="19.899999999999999" customHeight="1" thickBot="1" x14ac:dyDescent="0.3">
      <c r="B8" s="18" t="s">
        <v>8</v>
      </c>
      <c r="C8" s="19"/>
      <c r="D8" s="22">
        <f>B6*C6*D6</f>
        <v>28000</v>
      </c>
      <c r="E8" s="23"/>
      <c r="G8" s="18" t="s">
        <v>8</v>
      </c>
      <c r="H8" s="19"/>
      <c r="I8" s="22"/>
      <c r="J8" s="23"/>
    </row>
  </sheetData>
  <mergeCells count="6">
    <mergeCell ref="B3:E3"/>
    <mergeCell ref="B8:C8"/>
    <mergeCell ref="D8:E8"/>
    <mergeCell ref="G3:J3"/>
    <mergeCell ref="G8:H8"/>
    <mergeCell ref="I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9EEC-ECFF-4D76-9EE9-D79C901C663A}">
  <dimension ref="A2:J17"/>
  <sheetViews>
    <sheetView showGridLines="0" zoomScaleNormal="100" workbookViewId="0">
      <selection activeCell="D17" sqref="D17:E17"/>
    </sheetView>
  </sheetViews>
  <sheetFormatPr defaultColWidth="8.85546875" defaultRowHeight="19.899999999999999" customHeight="1" x14ac:dyDescent="0.25"/>
  <cols>
    <col min="1" max="1" width="2.7109375" style="1" customWidth="1"/>
    <col min="2" max="4" width="12.7109375" style="1" customWidth="1"/>
    <col min="5" max="5" width="16.28515625" style="1" bestFit="1" customWidth="1"/>
    <col min="6" max="6" width="10.7109375" style="1" customWidth="1"/>
    <col min="7" max="9" width="12.7109375" style="1" customWidth="1"/>
    <col min="10" max="10" width="16.28515625" style="1" bestFit="1" customWidth="1"/>
    <col min="11" max="16384" width="8.85546875" style="1"/>
  </cols>
  <sheetData>
    <row r="2" spans="1:10" ht="19.899999999999999" customHeight="1" thickBot="1" x14ac:dyDescent="0.3">
      <c r="A2" s="2"/>
      <c r="B2" s="2"/>
      <c r="C2" s="2"/>
      <c r="D2" s="2"/>
    </row>
    <row r="3" spans="1:10" ht="19.899999999999999" customHeight="1" thickBot="1" x14ac:dyDescent="0.3">
      <c r="A3" s="2"/>
      <c r="B3" s="15" t="s">
        <v>0</v>
      </c>
      <c r="C3" s="16"/>
      <c r="D3" s="16"/>
      <c r="E3" s="17"/>
      <c r="G3" s="15" t="s">
        <v>22</v>
      </c>
      <c r="H3" s="16"/>
      <c r="I3" s="16"/>
      <c r="J3" s="17"/>
    </row>
    <row r="4" spans="1:10" ht="19.899999999999999" customHeight="1" thickBot="1" x14ac:dyDescent="0.3">
      <c r="A4" s="2"/>
      <c r="B4" s="4"/>
      <c r="C4" s="4"/>
      <c r="D4" s="4"/>
      <c r="G4" s="4"/>
      <c r="H4" s="4"/>
      <c r="I4" s="4"/>
    </row>
    <row r="5" spans="1:10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3</v>
      </c>
      <c r="G5" s="5" t="s">
        <v>1</v>
      </c>
      <c r="H5" s="5" t="s">
        <v>2</v>
      </c>
      <c r="I5" s="5" t="s">
        <v>9</v>
      </c>
      <c r="J5" s="5" t="s">
        <v>3</v>
      </c>
    </row>
    <row r="6" spans="1:10" ht="19.899999999999999" customHeight="1" x14ac:dyDescent="0.25">
      <c r="A6" s="2"/>
      <c r="B6" s="6">
        <v>50000</v>
      </c>
      <c r="C6" s="7">
        <v>0.08</v>
      </c>
      <c r="D6" s="8">
        <v>7</v>
      </c>
      <c r="E6" s="8">
        <v>12</v>
      </c>
      <c r="G6" s="6">
        <v>50000</v>
      </c>
      <c r="H6" s="7">
        <v>0.08</v>
      </c>
      <c r="I6" s="8">
        <v>7</v>
      </c>
      <c r="J6" s="8">
        <v>12</v>
      </c>
    </row>
    <row r="7" spans="1:10" ht="19.899999999999999" customHeight="1" thickBot="1" x14ac:dyDescent="0.3">
      <c r="A7" s="2"/>
      <c r="B7"/>
      <c r="C7"/>
      <c r="D7"/>
      <c r="G7"/>
      <c r="H7"/>
      <c r="I7"/>
    </row>
    <row r="8" spans="1:10" ht="19.899999999999999" customHeight="1" thickBot="1" x14ac:dyDescent="0.3">
      <c r="A8" s="2"/>
      <c r="B8" s="3" t="s">
        <v>4</v>
      </c>
      <c r="C8" s="3" t="s">
        <v>5</v>
      </c>
      <c r="D8" s="3" t="s">
        <v>6</v>
      </c>
      <c r="E8" s="3" t="s">
        <v>7</v>
      </c>
      <c r="G8" s="3" t="s">
        <v>4</v>
      </c>
      <c r="H8" s="3" t="s">
        <v>5</v>
      </c>
      <c r="I8" s="3" t="s">
        <v>6</v>
      </c>
      <c r="J8" s="3" t="s">
        <v>7</v>
      </c>
    </row>
    <row r="9" spans="1:10" ht="19.899999999999999" customHeight="1" x14ac:dyDescent="0.25">
      <c r="B9" s="8">
        <v>1</v>
      </c>
      <c r="C9" s="8">
        <v>1</v>
      </c>
      <c r="D9" s="8">
        <f>E6</f>
        <v>12</v>
      </c>
      <c r="E9" s="9">
        <f>-CUMIPMT($C$6/12,$D$6*12,$B$6,C9,D9,0)</f>
        <v>3799.343168844568</v>
      </c>
      <c r="F9" s="11"/>
      <c r="G9" s="8"/>
      <c r="H9" s="8"/>
      <c r="I9" s="8"/>
      <c r="J9" s="9"/>
    </row>
    <row r="10" spans="1:10" ht="19.899999999999999" customHeight="1" x14ac:dyDescent="0.25">
      <c r="A10" s="2"/>
      <c r="B10" s="8">
        <v>2</v>
      </c>
      <c r="C10" s="8">
        <f>C9+12</f>
        <v>13</v>
      </c>
      <c r="D10" s="8">
        <f>D9+12</f>
        <v>24</v>
      </c>
      <c r="E10" s="9">
        <f t="shared" ref="E10:E15" si="0">-CUMIPMT($C$6/12,$D$6*12,$B$6,C10,D10,0)</f>
        <v>3338.4979130005377</v>
      </c>
      <c r="G10" s="8"/>
      <c r="H10" s="8"/>
      <c r="I10" s="8"/>
      <c r="J10" s="9"/>
    </row>
    <row r="11" spans="1:10" ht="19.899999999999999" customHeight="1" x14ac:dyDescent="0.25">
      <c r="B11" s="8">
        <v>3</v>
      </c>
      <c r="C11" s="8">
        <f t="shared" ref="C11:C15" si="1">C10+12</f>
        <v>25</v>
      </c>
      <c r="D11" s="8">
        <f t="shared" ref="D11:D15" si="2">D10+12</f>
        <v>36</v>
      </c>
      <c r="E11" s="9">
        <f t="shared" si="0"/>
        <v>2839.4027282068701</v>
      </c>
      <c r="G11" s="8"/>
      <c r="H11" s="8"/>
      <c r="I11" s="8"/>
      <c r="J11" s="9"/>
    </row>
    <row r="12" spans="1:10" ht="19.899999999999999" customHeight="1" x14ac:dyDescent="0.25">
      <c r="B12" s="8">
        <v>4</v>
      </c>
      <c r="C12" s="8">
        <f t="shared" si="1"/>
        <v>37</v>
      </c>
      <c r="D12" s="8">
        <f t="shared" si="2"/>
        <v>48</v>
      </c>
      <c r="E12" s="9">
        <f t="shared" si="0"/>
        <v>2298.882889225325</v>
      </c>
      <c r="G12" s="8"/>
      <c r="H12" s="8"/>
      <c r="I12" s="8"/>
      <c r="J12" s="9"/>
    </row>
    <row r="13" spans="1:10" ht="19.899999999999999" customHeight="1" x14ac:dyDescent="0.25">
      <c r="B13" s="8">
        <v>5</v>
      </c>
      <c r="C13" s="8">
        <f t="shared" si="1"/>
        <v>49</v>
      </c>
      <c r="D13" s="8">
        <f t="shared" si="2"/>
        <v>60</v>
      </c>
      <c r="E13" s="9">
        <f t="shared" si="0"/>
        <v>1713.5001701886376</v>
      </c>
      <c r="G13" s="8"/>
      <c r="H13" s="8"/>
      <c r="I13" s="8"/>
      <c r="J13" s="9"/>
    </row>
    <row r="14" spans="1:10" ht="19.899999999999999" customHeight="1" x14ac:dyDescent="0.25">
      <c r="A14" s="2"/>
      <c r="B14" s="8">
        <v>6</v>
      </c>
      <c r="C14" s="8">
        <f t="shared" si="1"/>
        <v>61</v>
      </c>
      <c r="D14" s="8">
        <f t="shared" si="2"/>
        <v>72</v>
      </c>
      <c r="E14" s="9">
        <f t="shared" si="0"/>
        <v>1079.5309741782621</v>
      </c>
      <c r="G14" s="8"/>
      <c r="H14" s="8"/>
      <c r="I14" s="8"/>
      <c r="J14" s="9"/>
    </row>
    <row r="15" spans="1:10" ht="19.899999999999999" customHeight="1" x14ac:dyDescent="0.25">
      <c r="A15" s="2"/>
      <c r="B15" s="8">
        <v>7</v>
      </c>
      <c r="C15" s="8">
        <f t="shared" si="1"/>
        <v>73</v>
      </c>
      <c r="D15" s="8">
        <f t="shared" si="2"/>
        <v>84</v>
      </c>
      <c r="E15" s="9">
        <f t="shared" si="0"/>
        <v>392.94264756787561</v>
      </c>
      <c r="G15" s="8"/>
      <c r="H15" s="8"/>
      <c r="I15" s="8"/>
      <c r="J15" s="9"/>
    </row>
    <row r="16" spans="1:10" ht="19.899999999999999" customHeight="1" thickBot="1" x14ac:dyDescent="0.3">
      <c r="C16"/>
      <c r="D16"/>
      <c r="H16"/>
      <c r="I16"/>
    </row>
    <row r="17" spans="2:10" ht="19.899999999999999" customHeight="1" thickBot="1" x14ac:dyDescent="0.3">
      <c r="B17" s="18" t="s">
        <v>8</v>
      </c>
      <c r="C17" s="19"/>
      <c r="D17" s="22">
        <f>SUM(E9:E15)</f>
        <v>15462.100491212077</v>
      </c>
      <c r="E17" s="23"/>
      <c r="G17" s="18" t="s">
        <v>8</v>
      </c>
      <c r="H17" s="19"/>
      <c r="I17" s="22">
        <f>SUM(J9:J15)</f>
        <v>0</v>
      </c>
      <c r="J17" s="23"/>
    </row>
  </sheetData>
  <mergeCells count="6">
    <mergeCell ref="B3:E3"/>
    <mergeCell ref="B17:C17"/>
    <mergeCell ref="D17:E17"/>
    <mergeCell ref="G3:J3"/>
    <mergeCell ref="G17:H17"/>
    <mergeCell ref="I17:J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1368-606B-42DD-BD25-90F8F1061F19}">
  <dimension ref="A2:J21"/>
  <sheetViews>
    <sheetView showGridLines="0" zoomScaleNormal="100" workbookViewId="0">
      <selection activeCell="D21" sqref="D21:E21"/>
    </sheetView>
  </sheetViews>
  <sheetFormatPr defaultColWidth="8.85546875" defaultRowHeight="19.899999999999999" customHeight="1" x14ac:dyDescent="0.25"/>
  <cols>
    <col min="1" max="1" width="2.7109375" style="1" customWidth="1"/>
    <col min="2" max="10" width="10.7109375" style="1" customWidth="1"/>
    <col min="11" max="16384" width="8.85546875" style="1"/>
  </cols>
  <sheetData>
    <row r="2" spans="1:10" ht="19.899999999999999" customHeight="1" thickBot="1" x14ac:dyDescent="0.3">
      <c r="A2" s="2"/>
      <c r="B2" s="2"/>
      <c r="C2" s="2"/>
      <c r="D2" s="2"/>
    </row>
    <row r="3" spans="1:10" ht="19.899999999999999" customHeight="1" thickBot="1" x14ac:dyDescent="0.3">
      <c r="A3" s="2"/>
      <c r="B3" s="15" t="s">
        <v>0</v>
      </c>
      <c r="C3" s="16"/>
      <c r="D3" s="16"/>
      <c r="E3" s="17"/>
      <c r="G3" s="15" t="s">
        <v>22</v>
      </c>
      <c r="H3" s="16"/>
      <c r="I3" s="16"/>
      <c r="J3" s="17"/>
    </row>
    <row r="4" spans="1:10" ht="19.899999999999999" customHeight="1" thickBot="1" x14ac:dyDescent="0.3">
      <c r="A4" s="2"/>
      <c r="B4" s="4"/>
      <c r="C4" s="4"/>
      <c r="D4" s="4"/>
      <c r="G4" s="4"/>
      <c r="H4" s="4"/>
      <c r="I4" s="4"/>
    </row>
    <row r="5" spans="1:10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10</v>
      </c>
      <c r="G5" s="5" t="s">
        <v>1</v>
      </c>
      <c r="H5" s="5" t="s">
        <v>2</v>
      </c>
      <c r="I5" s="5" t="s">
        <v>9</v>
      </c>
      <c r="J5" s="5" t="s">
        <v>10</v>
      </c>
    </row>
    <row r="6" spans="1:10" ht="19.899999999999999" customHeight="1" x14ac:dyDescent="0.25">
      <c r="A6" s="2"/>
      <c r="B6" s="6">
        <v>50000</v>
      </c>
      <c r="C6" s="7">
        <v>0.08</v>
      </c>
      <c r="D6" s="8">
        <v>2</v>
      </c>
      <c r="E6" s="8">
        <v>12</v>
      </c>
      <c r="G6" s="6">
        <v>50000</v>
      </c>
      <c r="H6" s="7">
        <v>0.08</v>
      </c>
      <c r="I6" s="8">
        <v>2</v>
      </c>
      <c r="J6" s="8">
        <v>12</v>
      </c>
    </row>
    <row r="7" spans="1:10" ht="19.899999999999999" customHeight="1" thickBot="1" x14ac:dyDescent="0.3">
      <c r="A7" s="2"/>
      <c r="B7"/>
      <c r="C7"/>
      <c r="D7"/>
      <c r="G7"/>
      <c r="H7"/>
      <c r="I7"/>
    </row>
    <row r="8" spans="1:10" ht="20.100000000000001" customHeight="1" thickBot="1" x14ac:dyDescent="0.3">
      <c r="A8" s="2"/>
      <c r="B8" s="3" t="s">
        <v>11</v>
      </c>
      <c r="C8" s="3" t="s">
        <v>7</v>
      </c>
      <c r="D8" s="3" t="s">
        <v>11</v>
      </c>
      <c r="E8" s="3" t="s">
        <v>7</v>
      </c>
      <c r="G8" s="3" t="s">
        <v>11</v>
      </c>
      <c r="H8" s="3" t="s">
        <v>7</v>
      </c>
      <c r="I8" s="3" t="s">
        <v>11</v>
      </c>
      <c r="J8" s="3" t="s">
        <v>7</v>
      </c>
    </row>
    <row r="9" spans="1:10" ht="19.899999999999999" customHeight="1" x14ac:dyDescent="0.25">
      <c r="B9" s="10">
        <v>1</v>
      </c>
      <c r="C9" s="28">
        <f>-IPMT($C$6/$E$6,B9,$D$6*$E$6,$B$6)</f>
        <v>333.33333333333337</v>
      </c>
      <c r="D9" s="14">
        <v>13</v>
      </c>
      <c r="E9" s="29">
        <f>-IPMT($C$6/$E$6,D9,$D$6*$E$6,$B$6)</f>
        <v>173.30769134736212</v>
      </c>
      <c r="G9" s="10">
        <v>1</v>
      </c>
      <c r="H9" s="28"/>
      <c r="I9" s="14">
        <v>13</v>
      </c>
      <c r="J9" s="29"/>
    </row>
    <row r="10" spans="1:10" ht="19.899999999999999" customHeight="1" x14ac:dyDescent="0.25">
      <c r="A10" s="2"/>
      <c r="B10" s="8">
        <v>2</v>
      </c>
      <c r="C10" s="28">
        <f t="shared" ref="C10:E20" si="0">-IPMT($C$6/$E$6,B10,$D$6*$E$6,$B$6)</f>
        <v>320.47979173682751</v>
      </c>
      <c r="D10" s="13">
        <v>14</v>
      </c>
      <c r="E10" s="9">
        <f t="shared" si="0"/>
        <v>159.38731213761648</v>
      </c>
      <c r="G10" s="8">
        <v>2</v>
      </c>
      <c r="H10" s="28"/>
      <c r="I10" s="13">
        <v>14</v>
      </c>
      <c r="J10" s="9"/>
    </row>
    <row r="11" spans="1:10" ht="19.899999999999999" customHeight="1" x14ac:dyDescent="0.25">
      <c r="B11" s="10">
        <v>3</v>
      </c>
      <c r="C11" s="28">
        <f t="shared" si="0"/>
        <v>307.54055986301165</v>
      </c>
      <c r="D11" s="13">
        <v>15</v>
      </c>
      <c r="E11" s="9">
        <f t="shared" si="0"/>
        <v>145.37413039980586</v>
      </c>
      <c r="G11" s="10">
        <v>3</v>
      </c>
      <c r="H11" s="28"/>
      <c r="I11" s="13">
        <v>15</v>
      </c>
      <c r="J11" s="9"/>
    </row>
    <row r="12" spans="1:10" ht="19.899999999999999" customHeight="1" x14ac:dyDescent="0.25">
      <c r="B12" s="10">
        <v>4</v>
      </c>
      <c r="C12" s="28">
        <f t="shared" si="0"/>
        <v>294.5150664433703</v>
      </c>
      <c r="D12" s="13">
        <v>16</v>
      </c>
      <c r="E12" s="9">
        <f t="shared" si="0"/>
        <v>131.26752745040983</v>
      </c>
      <c r="G12" s="10">
        <v>4</v>
      </c>
      <c r="H12" s="28"/>
      <c r="I12" s="13">
        <v>16</v>
      </c>
      <c r="J12" s="9"/>
    </row>
    <row r="13" spans="1:10" ht="19.899999999999999" customHeight="1" x14ac:dyDescent="0.25">
      <c r="B13" s="8">
        <v>5</v>
      </c>
      <c r="C13" s="28">
        <f t="shared" si="0"/>
        <v>281.40273640093142</v>
      </c>
      <c r="D13" s="13">
        <v>17</v>
      </c>
      <c r="E13" s="9">
        <f t="shared" si="0"/>
        <v>117.06688048135119</v>
      </c>
      <c r="G13" s="8">
        <v>5</v>
      </c>
      <c r="H13" s="28"/>
      <c r="I13" s="13">
        <v>17</v>
      </c>
      <c r="J13" s="9"/>
    </row>
    <row r="14" spans="1:10" ht="19.899999999999999" customHeight="1" x14ac:dyDescent="0.25">
      <c r="B14" s="10">
        <v>6</v>
      </c>
      <c r="C14" s="28">
        <f t="shared" si="0"/>
        <v>268.20299082487622</v>
      </c>
      <c r="D14" s="13">
        <v>18</v>
      </c>
      <c r="E14" s="9">
        <f t="shared" si="0"/>
        <v>102.77156253249882</v>
      </c>
      <c r="G14" s="10">
        <v>6</v>
      </c>
      <c r="H14" s="28"/>
      <c r="I14" s="13">
        <v>18</v>
      </c>
      <c r="J14" s="9"/>
    </row>
    <row r="15" spans="1:10" ht="19.899999999999999" customHeight="1" x14ac:dyDescent="0.25">
      <c r="B15" s="10">
        <v>7</v>
      </c>
      <c r="C15" s="28">
        <f t="shared" si="0"/>
        <v>254.91524694498068</v>
      </c>
      <c r="D15" s="13">
        <v>19</v>
      </c>
      <c r="E15" s="9">
        <f t="shared" si="0"/>
        <v>88.380942463987438</v>
      </c>
      <c r="G15" s="10">
        <v>7</v>
      </c>
      <c r="H15" s="28"/>
      <c r="I15" s="13">
        <v>19</v>
      </c>
      <c r="J15" s="9"/>
    </row>
    <row r="16" spans="1:10" ht="19.899999999999999" customHeight="1" x14ac:dyDescent="0.25">
      <c r="B16" s="8">
        <v>8</v>
      </c>
      <c r="C16" s="28">
        <f t="shared" si="0"/>
        <v>241.53891810588584</v>
      </c>
      <c r="D16" s="13">
        <v>20</v>
      </c>
      <c r="E16" s="9">
        <f t="shared" si="0"/>
        <v>73.894384928352636</v>
      </c>
      <c r="G16" s="8">
        <v>8</v>
      </c>
      <c r="H16" s="28"/>
      <c r="I16" s="13">
        <v>20</v>
      </c>
      <c r="J16" s="9"/>
    </row>
    <row r="17" spans="2:10" ht="19.899999999999999" customHeight="1" x14ac:dyDescent="0.25">
      <c r="B17" s="10">
        <v>9</v>
      </c>
      <c r="C17" s="28">
        <f t="shared" si="0"/>
        <v>228.07341374119702</v>
      </c>
      <c r="D17" s="13">
        <v>21</v>
      </c>
      <c r="E17" s="9">
        <f t="shared" si="0"/>
        <v>59.311250342480264</v>
      </c>
      <c r="G17" s="10">
        <v>9</v>
      </c>
      <c r="H17" s="28"/>
      <c r="I17" s="13">
        <v>21</v>
      </c>
      <c r="J17" s="9"/>
    </row>
    <row r="18" spans="2:10" ht="19.899999999999999" customHeight="1" x14ac:dyDescent="0.25">
      <c r="B18" s="10">
        <v>10</v>
      </c>
      <c r="C18" s="28">
        <f t="shared" si="0"/>
        <v>214.51813934741028</v>
      </c>
      <c r="D18" s="13">
        <v>22</v>
      </c>
      <c r="E18" s="9">
        <f t="shared" si="0"/>
        <v>44.630894859368745</v>
      </c>
      <c r="G18" s="10">
        <v>10</v>
      </c>
      <c r="H18" s="28"/>
      <c r="I18" s="13">
        <v>22</v>
      </c>
      <c r="J18" s="9"/>
    </row>
    <row r="19" spans="2:10" ht="19.899999999999999" customHeight="1" x14ac:dyDescent="0.25">
      <c r="B19" s="8">
        <v>11</v>
      </c>
      <c r="C19" s="28">
        <f t="shared" si="0"/>
        <v>200.87249645766497</v>
      </c>
      <c r="D19" s="13">
        <v>23</v>
      </c>
      <c r="E19" s="9">
        <f t="shared" si="0"/>
        <v>29.852670339703145</v>
      </c>
      <c r="G19" s="8">
        <v>11</v>
      </c>
      <c r="H19" s="28"/>
      <c r="I19" s="13">
        <v>23</v>
      </c>
      <c r="J19" s="9"/>
    </row>
    <row r="20" spans="2:10" ht="19.899999999999999" customHeight="1" thickBot="1" x14ac:dyDescent="0.3">
      <c r="B20" s="10">
        <v>12</v>
      </c>
      <c r="C20" s="28">
        <f t="shared" si="0"/>
        <v>187.13588261532135</v>
      </c>
      <c r="D20" s="13">
        <v>24</v>
      </c>
      <c r="E20" s="9">
        <f t="shared" si="0"/>
        <v>14.975924323239786</v>
      </c>
      <c r="G20" s="10">
        <v>12</v>
      </c>
      <c r="H20" s="28"/>
      <c r="I20" s="13">
        <v>24</v>
      </c>
      <c r="J20" s="9"/>
    </row>
    <row r="21" spans="2:10" ht="19.899999999999999" customHeight="1" thickBot="1" x14ac:dyDescent="0.3">
      <c r="B21" s="18" t="s">
        <v>8</v>
      </c>
      <c r="C21" s="19"/>
      <c r="D21" s="26">
        <f>SUM(C9:C20,E9:E20)</f>
        <v>4272.7497474209858</v>
      </c>
      <c r="E21" s="27"/>
      <c r="G21" s="18" t="s">
        <v>8</v>
      </c>
      <c r="H21" s="19"/>
      <c r="I21" s="26">
        <f>SUM(H9:H20,J9:J20)</f>
        <v>0</v>
      </c>
      <c r="J21" s="27"/>
    </row>
  </sheetData>
  <mergeCells count="6">
    <mergeCell ref="B3:E3"/>
    <mergeCell ref="B21:C21"/>
    <mergeCell ref="D21:E21"/>
    <mergeCell ref="G3:J3"/>
    <mergeCell ref="G21:H21"/>
    <mergeCell ref="I21:J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E37C-325C-44CE-9212-576488C031B2}">
  <dimension ref="A2:J11"/>
  <sheetViews>
    <sheetView showGridLines="0" zoomScaleNormal="100" workbookViewId="0">
      <selection activeCell="D11" sqref="D11:E11"/>
    </sheetView>
  </sheetViews>
  <sheetFormatPr defaultColWidth="8.85546875" defaultRowHeight="19.899999999999999" customHeight="1" x14ac:dyDescent="0.25"/>
  <cols>
    <col min="1" max="1" width="2.7109375" style="1" customWidth="1"/>
    <col min="2" max="5" width="12.7109375" style="1" customWidth="1"/>
    <col min="6" max="6" width="10.7109375" style="1" customWidth="1"/>
    <col min="7" max="10" width="12.7109375" style="1" customWidth="1"/>
    <col min="11" max="16384" width="8.85546875" style="1"/>
  </cols>
  <sheetData>
    <row r="2" spans="1:10" ht="19.899999999999999" customHeight="1" thickBot="1" x14ac:dyDescent="0.3">
      <c r="A2" s="2"/>
      <c r="B2" s="2"/>
      <c r="C2" s="2"/>
      <c r="D2" s="2"/>
    </row>
    <row r="3" spans="1:10" ht="19.899999999999999" customHeight="1" thickBot="1" x14ac:dyDescent="0.3">
      <c r="A3" s="2"/>
      <c r="B3" s="15" t="s">
        <v>0</v>
      </c>
      <c r="C3" s="16"/>
      <c r="D3" s="16"/>
      <c r="E3" s="17"/>
      <c r="G3" s="15" t="s">
        <v>22</v>
      </c>
      <c r="H3" s="16"/>
      <c r="I3" s="16"/>
      <c r="J3" s="17"/>
    </row>
    <row r="4" spans="1:10" ht="19.899999999999999" customHeight="1" thickBot="1" x14ac:dyDescent="0.3">
      <c r="A4" s="2"/>
      <c r="B4" s="4"/>
      <c r="C4" s="4"/>
      <c r="D4" s="4"/>
      <c r="G4" s="4"/>
      <c r="H4" s="4"/>
      <c r="I4" s="4"/>
    </row>
    <row r="5" spans="1:10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12</v>
      </c>
      <c r="G5" s="5" t="s">
        <v>1</v>
      </c>
      <c r="H5" s="5" t="s">
        <v>2</v>
      </c>
      <c r="I5" s="5" t="s">
        <v>9</v>
      </c>
      <c r="J5" s="5" t="s">
        <v>12</v>
      </c>
    </row>
    <row r="6" spans="1:10" ht="19.899999999999999" customHeight="1" x14ac:dyDescent="0.25">
      <c r="A6" s="2"/>
      <c r="B6" s="6">
        <v>50000</v>
      </c>
      <c r="C6" s="7">
        <v>0.08</v>
      </c>
      <c r="D6" s="8">
        <v>7</v>
      </c>
      <c r="E6" s="8">
        <v>12</v>
      </c>
      <c r="G6" s="6">
        <v>50000</v>
      </c>
      <c r="H6" s="7">
        <v>0.08</v>
      </c>
      <c r="I6" s="8">
        <v>7</v>
      </c>
      <c r="J6" s="8">
        <v>12</v>
      </c>
    </row>
    <row r="7" spans="1:10" ht="19.899999999999999" customHeight="1" thickBot="1" x14ac:dyDescent="0.3">
      <c r="B7"/>
      <c r="C7"/>
      <c r="D7"/>
      <c r="E7"/>
      <c r="G7"/>
      <c r="H7"/>
      <c r="I7"/>
      <c r="J7"/>
    </row>
    <row r="8" spans="1:10" ht="19.899999999999999" customHeight="1" thickBot="1" x14ac:dyDescent="0.3">
      <c r="B8" s="18" t="s">
        <v>15</v>
      </c>
      <c r="C8" s="19"/>
      <c r="D8" s="24">
        <f>D6*E6</f>
        <v>84</v>
      </c>
      <c r="E8" s="25"/>
      <c r="G8" s="18" t="s">
        <v>15</v>
      </c>
      <c r="H8" s="19"/>
      <c r="I8" s="24"/>
      <c r="J8" s="25"/>
    </row>
    <row r="9" spans="1:10" ht="19.899999999999999" customHeight="1" thickBot="1" x14ac:dyDescent="0.3">
      <c r="B9" s="18" t="s">
        <v>13</v>
      </c>
      <c r="C9" s="19"/>
      <c r="D9" s="22">
        <f>-PMT(C6/E6,D8,B6,0)</f>
        <v>779.31072013347705</v>
      </c>
      <c r="E9" s="23"/>
      <c r="G9" s="18" t="s">
        <v>13</v>
      </c>
      <c r="H9" s="19"/>
      <c r="I9" s="22"/>
      <c r="J9" s="23"/>
    </row>
    <row r="10" spans="1:10" ht="19.899999999999999" customHeight="1" thickBot="1" x14ac:dyDescent="0.3">
      <c r="B10" s="18" t="s">
        <v>14</v>
      </c>
      <c r="C10" s="19"/>
      <c r="D10" s="22">
        <f>D9*D8</f>
        <v>65462.10049121207</v>
      </c>
      <c r="E10" s="23"/>
      <c r="G10" s="18" t="s">
        <v>14</v>
      </c>
      <c r="H10" s="19"/>
      <c r="I10" s="22"/>
      <c r="J10" s="23"/>
    </row>
    <row r="11" spans="1:10" ht="19.899999999999999" customHeight="1" thickBot="1" x14ac:dyDescent="0.3">
      <c r="B11" s="18" t="s">
        <v>16</v>
      </c>
      <c r="C11" s="19"/>
      <c r="D11" s="22">
        <f>D10-B6</f>
        <v>15462.10049121207</v>
      </c>
      <c r="E11" s="23"/>
      <c r="G11" s="18" t="s">
        <v>16</v>
      </c>
      <c r="H11" s="19"/>
      <c r="I11" s="22"/>
      <c r="J11" s="23"/>
    </row>
  </sheetData>
  <mergeCells count="18">
    <mergeCell ref="G10:H10"/>
    <mergeCell ref="I10:J10"/>
    <mergeCell ref="G11:H11"/>
    <mergeCell ref="I11:J11"/>
    <mergeCell ref="G3:J3"/>
    <mergeCell ref="G8:H8"/>
    <mergeCell ref="I8:J8"/>
    <mergeCell ref="G9:H9"/>
    <mergeCell ref="I9:J9"/>
    <mergeCell ref="B11:C11"/>
    <mergeCell ref="D11:E11"/>
    <mergeCell ref="B3:E3"/>
    <mergeCell ref="B9:C9"/>
    <mergeCell ref="D9:E9"/>
    <mergeCell ref="B8:C8"/>
    <mergeCell ref="D8:E8"/>
    <mergeCell ref="B10:C10"/>
    <mergeCell ref="D10:E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8EDA-5EC3-4E9E-A5FE-4B153F6EF993}">
  <dimension ref="A2:E10"/>
  <sheetViews>
    <sheetView showGridLines="0" tabSelected="1" zoomScaleNormal="100" workbookViewId="0">
      <selection activeCell="D9" sqref="D9:E10"/>
    </sheetView>
  </sheetViews>
  <sheetFormatPr defaultColWidth="8.85546875" defaultRowHeight="19.899999999999999" customHeight="1" x14ac:dyDescent="0.25"/>
  <cols>
    <col min="1" max="1" width="2.7109375" style="1" customWidth="1"/>
    <col min="2" max="2" width="17" style="1" customWidth="1"/>
    <col min="3" max="3" width="13.5703125" style="1" customWidth="1"/>
    <col min="4" max="4" width="12.7109375" style="1" customWidth="1"/>
    <col min="5" max="5" width="20.7109375" style="1" customWidth="1"/>
    <col min="6" max="8" width="10.7109375" style="1" customWidth="1"/>
    <col min="9" max="16384" width="8.85546875" style="1"/>
  </cols>
  <sheetData>
    <row r="2" spans="1:5" ht="19.899999999999999" customHeight="1" thickBot="1" x14ac:dyDescent="0.3">
      <c r="A2" s="2"/>
      <c r="B2" s="2"/>
      <c r="C2" s="2"/>
      <c r="D2" s="2"/>
    </row>
    <row r="3" spans="1:5" ht="19.899999999999999" customHeight="1" thickBot="1" x14ac:dyDescent="0.3">
      <c r="A3" s="2"/>
      <c r="B3" s="15" t="s">
        <v>0</v>
      </c>
      <c r="C3" s="16"/>
      <c r="D3" s="16"/>
      <c r="E3" s="17"/>
    </row>
    <row r="4" spans="1:5" ht="19.899999999999999" customHeight="1" thickBot="1" x14ac:dyDescent="0.3">
      <c r="A4" s="2"/>
      <c r="B4" s="4"/>
      <c r="C4" s="4"/>
      <c r="D4" s="4"/>
    </row>
    <row r="5" spans="1:5" ht="39.950000000000003" customHeight="1" thickBot="1" x14ac:dyDescent="0.3">
      <c r="A5" s="2"/>
      <c r="B5" s="5" t="s">
        <v>1</v>
      </c>
      <c r="C5" s="5" t="s">
        <v>2</v>
      </c>
      <c r="D5" s="5" t="s">
        <v>9</v>
      </c>
      <c r="E5" s="5" t="s">
        <v>3</v>
      </c>
    </row>
    <row r="6" spans="1:5" ht="19.899999999999999" customHeight="1" x14ac:dyDescent="0.25">
      <c r="A6" s="2"/>
      <c r="B6" s="6">
        <v>50000</v>
      </c>
      <c r="C6" s="7">
        <v>0.11</v>
      </c>
      <c r="D6" s="8">
        <v>4</v>
      </c>
      <c r="E6" s="8">
        <v>12</v>
      </c>
    </row>
    <row r="7" spans="1:5" ht="19.899999999999999" customHeight="1" thickBot="1" x14ac:dyDescent="0.3">
      <c r="A7" s="2"/>
      <c r="B7"/>
      <c r="C7"/>
      <c r="D7"/>
    </row>
    <row r="8" spans="1:5" ht="19.899999999999999" customHeight="1" thickBot="1" x14ac:dyDescent="0.3">
      <c r="B8" s="12" t="s">
        <v>17</v>
      </c>
      <c r="C8" s="5" t="s">
        <v>18</v>
      </c>
      <c r="D8" s="30" t="s">
        <v>19</v>
      </c>
      <c r="E8" s="31"/>
    </row>
    <row r="9" spans="1:5" ht="20.100000000000001" customHeight="1" thickBot="1" x14ac:dyDescent="0.3">
      <c r="B9" s="3" t="s">
        <v>20</v>
      </c>
      <c r="C9" s="35">
        <f>B6*C6*D6</f>
        <v>22000</v>
      </c>
      <c r="D9" s="32" t="str">
        <f ca="1">_xlfn.FORMULATEXT(C9)</f>
        <v>=B6*C6*D6</v>
      </c>
      <c r="E9" s="33"/>
    </row>
    <row r="10" spans="1:5" ht="20.100000000000001" customHeight="1" thickBot="1" x14ac:dyDescent="0.3">
      <c r="B10" s="3" t="s">
        <v>21</v>
      </c>
      <c r="C10" s="35">
        <f>-PMT(C6/E6,D6*E6,B6,0)*D6*E6-B6</f>
        <v>12029.254267486758</v>
      </c>
      <c r="D10" s="34" t="str">
        <f ca="1">_xlfn.FORMULATEXT(C10)</f>
        <v>=-PMT(C6/E6,D6*E6,B6,0)*D6*E6-B6</v>
      </c>
      <c r="E10" s="34"/>
    </row>
  </sheetData>
  <mergeCells count="4">
    <mergeCell ref="B3:E3"/>
    <mergeCell ref="D8:E8"/>
    <mergeCell ref="D9:E9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Custom</vt:lpstr>
      <vt:lpstr>CUMIPMT</vt:lpstr>
      <vt:lpstr>IPMT</vt:lpstr>
      <vt:lpstr>PMT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2015-06-05T18:17:20Z</dcterms:created>
  <dcterms:modified xsi:type="dcterms:W3CDTF">2023-01-22T10:02:03Z</dcterms:modified>
</cp:coreProperties>
</file>